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intic.sharepoint.com/gel/2021/3. SEATI/Proyectos Estratégicos Rama JUD_LEG/Proyectos 2021/INTEROPERABILIDAD Rama -EFJ/Formatos ANEXOS/"/>
    </mc:Choice>
  </mc:AlternateContent>
  <xr:revisionPtr revIDLastSave="12" documentId="8_{F4DA44E0-E61A-4799-881B-377FF4A2FA6F}" xr6:coauthVersionLast="47" xr6:coauthVersionMax="47" xr10:uidLastSave="{7DC196FD-9EA1-483F-8295-5F5C1218828C}"/>
  <bookViews>
    <workbookView xWindow="-120" yWindow="-120" windowWidth="20730" windowHeight="11160" xr2:uid="{00000000-000D-0000-FFFF-FFFF00000000}"/>
  </bookViews>
  <sheets>
    <sheet name="Propuesta Economica" sheetId="1" r:id="rId1"/>
    <sheet name="Hoja2" sheetId="3" state="hidden" r:id="rId2"/>
  </sheets>
  <definedNames>
    <definedName name="_xlnm.Print_Area" localSheetId="0">'Propuesta Economica'!$A$1:$F$44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" l="1"/>
  <c r="E16" i="1"/>
  <c r="A16" i="3" l="1"/>
  <c r="B11" i="3"/>
  <c r="D11" i="3" s="1"/>
  <c r="B12" i="3"/>
  <c r="D12" i="3" s="1"/>
  <c r="B13" i="3"/>
  <c r="D13" i="3" s="1"/>
  <c r="B14" i="3"/>
  <c r="D14" i="3" s="1"/>
  <c r="B15" i="3"/>
  <c r="D15" i="3" s="1"/>
  <c r="B10" i="3"/>
  <c r="D10" i="3" s="1"/>
  <c r="B6" i="3"/>
  <c r="B1" i="3"/>
  <c r="B2" i="3" s="1"/>
  <c r="E15" i="3"/>
  <c r="E14" i="3"/>
  <c r="E13" i="3"/>
  <c r="E12" i="3"/>
  <c r="E11" i="3"/>
  <c r="E10" i="3"/>
  <c r="D16" i="3" l="1"/>
  <c r="E16" i="3"/>
  <c r="C12" i="3"/>
  <c r="C15" i="3"/>
  <c r="C13" i="3"/>
  <c r="C14" i="3"/>
  <c r="C10" i="3"/>
  <c r="C11" i="3"/>
  <c r="C16" i="3" l="1"/>
</calcChain>
</file>

<file path=xl/sharedStrings.xml><?xml version="1.0" encoding="utf-8"?>
<sst xmlns="http://schemas.openxmlformats.org/spreadsheetml/2006/main" count="55" uniqueCount="41">
  <si>
    <t>PROPUESTA ECONOMICA</t>
  </si>
  <si>
    <r>
      <t xml:space="preserve">Objeto: </t>
    </r>
    <r>
      <rPr>
        <sz val="9"/>
        <rFont val="Arial"/>
        <family val="2"/>
      </rPr>
      <t xml:space="preserve">  Contratar los servicios especializados de una fábrica de software para la Interoperabilidad de la Rama Judicial y de Entidades con Funciones Jurisdiccionales de la Rama Ejecutiva que incluya la conceptualización, desarrollos, mantenimientos y soporte bajo los dominios del Marco de Interoperabilidad del MINTIC. </t>
    </r>
  </si>
  <si>
    <t>PROPONENTE:</t>
  </si>
  <si>
    <t>FECHA:</t>
  </si>
  <si>
    <t>VALOR EQUIPO BASE DE TRABAJO</t>
  </si>
  <si>
    <t>No.</t>
  </si>
  <si>
    <t>Nombre del Perfil|  EQUIPO BASE DE TRABAJO</t>
  </si>
  <si>
    <t>% Dedicación</t>
  </si>
  <si>
    <t>Costo Mensual por perfil 
[IVA Incluido]</t>
  </si>
  <si>
    <t>Gerente de Proyecto| Scrum Master</t>
  </si>
  <si>
    <t>Analista de negocio</t>
  </si>
  <si>
    <t>Arquitecto de soluciones de TI</t>
  </si>
  <si>
    <t>Experto en Gestión del Cambio</t>
  </si>
  <si>
    <t>SUMATORIA</t>
  </si>
  <si>
    <t>VALOR UNIDAD DE SERVICIO (Hora)</t>
  </si>
  <si>
    <t>ITEM</t>
  </si>
  <si>
    <t>Valor Unitario 
[IVA incluido]</t>
  </si>
  <si>
    <t>Unidad de servicio (Hora)</t>
  </si>
  <si>
    <t>Nombre del Representante Legal</t>
  </si>
  <si>
    <t>Identificación del Representante Legal</t>
  </si>
  <si>
    <t>Ciudad y Fecha</t>
  </si>
  <si>
    <t>MAXIMOS VALORES ACEPTADOS</t>
  </si>
  <si>
    <t>Los valores de la oferta deben incluir todos los costos directos o indirectos requeridos para el desarrollo del contrato, el impuesto del valor agregado (IVA) y demás impuestos e imprevistos. Todos los valores de la oferta deberán ser números enteros, los valores máximos a aceptar por cada perfil propuesto, so pena de rechazo de la propuesta, se relacionan en la siguiente tabla:</t>
  </si>
  <si>
    <t>Costo Mensual MAXIMO 
por perfil 
[IVA Incluido]</t>
  </si>
  <si>
    <t>Valor Unitario
[IVA Incluido]</t>
  </si>
  <si>
    <t>Fecha de Hoy:</t>
  </si>
  <si>
    <t>Límite 8 Años:</t>
  </si>
  <si>
    <t>Presupuesto Oficial:</t>
  </si>
  <si>
    <t>SMMLV 2017:</t>
  </si>
  <si>
    <t>Presupuesto (SMMLV):</t>
  </si>
  <si>
    <t>Contrato</t>
  </si>
  <si>
    <t>Duración</t>
  </si>
  <si>
    <t>Requisitos Mínimos Habilitantes</t>
  </si>
  <si>
    <t>Fecha</t>
  </si>
  <si>
    <t>Presupuesto</t>
  </si>
  <si>
    <t>Contrato 1</t>
  </si>
  <si>
    <t>Contrato 2</t>
  </si>
  <si>
    <t>Contrato 3</t>
  </si>
  <si>
    <t>Contrato 4</t>
  </si>
  <si>
    <t>Contrato 5</t>
  </si>
  <si>
    <t>Contrato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</si>
</sst>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_);_(* \(#,##0\);_(* &quot;-&quot;??_);_(@_)"/>
    <numFmt numFmtId="167" formatCode="&quot;$&quot;\ 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 style="hair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</borders>
  <cellStyleXfs count="3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0" fontId="6" fillId="0" borderId="0" xfId="0" applyFont="1"/>
    <xf numFmtId="165" fontId="0" fillId="0" borderId="0" xfId="29" applyNumberFormat="1" applyFont="1"/>
    <xf numFmtId="166" fontId="0" fillId="0" borderId="0" xfId="28" applyNumberFormat="1" applyFont="1"/>
    <xf numFmtId="0" fontId="0" fillId="0" borderId="1" xfId="0" applyBorder="1"/>
    <xf numFmtId="0" fontId="6" fillId="0" borderId="1" xfId="0" applyFont="1" applyBorder="1"/>
    <xf numFmtId="1" fontId="0" fillId="0" borderId="1" xfId="0" applyNumberFormat="1" applyBorder="1"/>
    <xf numFmtId="0" fontId="6" fillId="2" borderId="1" xfId="0" applyFont="1" applyFill="1" applyBorder="1"/>
    <xf numFmtId="0" fontId="6" fillId="3" borderId="1" xfId="0" applyFont="1" applyFill="1" applyBorder="1"/>
    <xf numFmtId="0" fontId="12" fillId="0" borderId="0" xfId="0" applyFont="1"/>
    <xf numFmtId="0" fontId="12" fillId="5" borderId="0" xfId="0" applyFont="1" applyFill="1"/>
    <xf numFmtId="0" fontId="12" fillId="5" borderId="0" xfId="0" applyFont="1" applyFill="1" applyAlignment="1">
      <alignment horizontal="left" vertical="center" indent="1"/>
    </xf>
    <xf numFmtId="0" fontId="7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justify" wrapText="1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/>
    <xf numFmtId="0" fontId="9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justify" wrapText="1"/>
    </xf>
    <xf numFmtId="0" fontId="13" fillId="5" borderId="0" xfId="0" applyFont="1" applyFill="1" applyAlignment="1">
      <alignment vertical="center"/>
    </xf>
    <xf numFmtId="0" fontId="0" fillId="5" borderId="0" xfId="0" applyFill="1"/>
    <xf numFmtId="0" fontId="7" fillId="5" borderId="0" xfId="0" applyFont="1" applyFill="1" applyBorder="1" applyAlignment="1">
      <alignment horizontal="left" wrapText="1"/>
    </xf>
    <xf numFmtId="0" fontId="7" fillId="4" borderId="23" xfId="0" applyFont="1" applyFill="1" applyBorder="1" applyAlignment="1">
      <alignment horizontal="right" wrapText="1" indent="1"/>
    </xf>
    <xf numFmtId="9" fontId="9" fillId="0" borderId="21" xfId="0" applyNumberFormat="1" applyFont="1" applyBorder="1" applyAlignment="1">
      <alignment horizontal="center" wrapText="1"/>
    </xf>
    <xf numFmtId="9" fontId="9" fillId="0" borderId="22" xfId="0" applyNumberFormat="1" applyFont="1" applyBorder="1" applyAlignment="1">
      <alignment horizontal="center" wrapText="1"/>
    </xf>
    <xf numFmtId="0" fontId="12" fillId="5" borderId="0" xfId="0" applyFont="1" applyFill="1" applyAlignment="1">
      <alignment horizontal="right" indent="1"/>
    </xf>
    <xf numFmtId="0" fontId="12" fillId="5" borderId="0" xfId="0" applyFont="1" applyFill="1" applyBorder="1" applyAlignment="1">
      <alignment horizontal="right" vertical="center" wrapText="1" indent="1"/>
    </xf>
    <xf numFmtId="167" fontId="9" fillId="0" borderId="10" xfId="29" applyNumberFormat="1" applyFont="1" applyBorder="1" applyAlignment="1">
      <alignment horizontal="right" wrapText="1" indent="1"/>
    </xf>
    <xf numFmtId="167" fontId="9" fillId="0" borderId="18" xfId="29" applyNumberFormat="1" applyFont="1" applyBorder="1" applyAlignment="1">
      <alignment horizontal="right" wrapText="1" indent="1"/>
    </xf>
    <xf numFmtId="167" fontId="11" fillId="4" borderId="12" xfId="29" applyNumberFormat="1" applyFont="1" applyFill="1" applyBorder="1" applyAlignment="1">
      <alignment horizontal="right" wrapText="1" indent="1"/>
    </xf>
    <xf numFmtId="167" fontId="11" fillId="0" borderId="12" xfId="29" applyNumberFormat="1" applyFont="1" applyBorder="1" applyAlignment="1">
      <alignment horizontal="right" wrapText="1" indent="1"/>
    </xf>
    <xf numFmtId="0" fontId="12" fillId="5" borderId="3" xfId="0" applyFont="1" applyFill="1" applyBorder="1" applyAlignment="1">
      <alignment horizontal="right" indent="1"/>
    </xf>
    <xf numFmtId="0" fontId="12" fillId="5" borderId="4" xfId="0" applyFont="1" applyFill="1" applyBorder="1" applyAlignment="1">
      <alignment horizontal="right" indent="1"/>
    </xf>
    <xf numFmtId="0" fontId="12" fillId="0" borderId="0" xfId="0" applyFont="1" applyAlignment="1">
      <alignment horizontal="right" indent="1"/>
    </xf>
    <xf numFmtId="0" fontId="6" fillId="3" borderId="1" xfId="0" applyFont="1" applyFill="1" applyBorder="1" applyAlignment="1">
      <alignment horizontal="center"/>
    </xf>
    <xf numFmtId="167" fontId="14" fillId="0" borderId="12" xfId="29" applyNumberFormat="1" applyFont="1" applyBorder="1" applyAlignment="1">
      <alignment horizontal="right" wrapText="1" indent="1"/>
    </xf>
    <xf numFmtId="0" fontId="7" fillId="5" borderId="15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 indent="1"/>
    </xf>
    <xf numFmtId="0" fontId="7" fillId="4" borderId="10" xfId="0" applyFont="1" applyFill="1" applyBorder="1" applyAlignment="1">
      <alignment horizontal="right" vertical="center" wrapText="1" indent="1"/>
    </xf>
    <xf numFmtId="0" fontId="7" fillId="4" borderId="19" xfId="0" applyFont="1" applyFill="1" applyBorder="1" applyAlignment="1">
      <alignment horizontal="right" wrapText="1" indent="1"/>
    </xf>
    <xf numFmtId="0" fontId="7" fillId="4" borderId="20" xfId="0" applyFont="1" applyFill="1" applyBorder="1" applyAlignment="1">
      <alignment horizontal="right" wrapText="1" indent="1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top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wrapText="1" indent="1"/>
    </xf>
    <xf numFmtId="0" fontId="9" fillId="0" borderId="20" xfId="0" applyFont="1" applyBorder="1" applyAlignment="1">
      <alignment horizontal="left" wrapText="1" indent="1"/>
    </xf>
    <xf numFmtId="0" fontId="12" fillId="5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0">
    <cellStyle name="Hipervínculo" xfId="26" builtinId="8" hidden="1"/>
    <cellStyle name="Hipervínculo" xfId="2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8" builtinId="8" hidden="1"/>
    <cellStyle name="Hipervínculo" xfId="16" builtinId="8" hidden="1"/>
    <cellStyle name="Hipervínculo" xfId="14" builtinId="8" hidden="1"/>
    <cellStyle name="Hipervínculo" xfId="20" builtinId="8" hidden="1"/>
    <cellStyle name="Hipervínculo" xfId="22" builtinId="8" hidden="1"/>
    <cellStyle name="Hipervínculo" xfId="2" builtinId="8" hidden="1"/>
    <cellStyle name="Hipervínculo" xfId="4" builtinId="8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17" builtinId="9" hidden="1"/>
    <cellStyle name="Hipervínculo visitado" xfId="19" builtinId="9" hidden="1"/>
    <cellStyle name="Hipervínculo visitado" xfId="3" builtinId="9" hidden="1"/>
    <cellStyle name="Hipervínculo visitado" xfId="13" builtinId="9" hidden="1"/>
    <cellStyle name="Hipervínculo visitado" xfId="5" builtinId="9" hidden="1"/>
    <cellStyle name="Hipervínculo visitado" xfId="7" builtinId="9" hidden="1"/>
    <cellStyle name="Hipervínculo visitado" xfId="27" builtinId="9" hidden="1"/>
    <cellStyle name="Hipervínculo visitado" xfId="9" builtinId="9" hidden="1"/>
    <cellStyle name="Hipervínculo visitado" xfId="11" builtinId="9" hidden="1"/>
    <cellStyle name="Hipervínculo visitado" xfId="15" builtinId="9" hidden="1"/>
    <cellStyle name="Millares" xfId="28" builtinId="3"/>
    <cellStyle name="Moneda" xfId="29" builtinId="4"/>
    <cellStyle name="Normal" xfId="0" builtinId="0"/>
    <cellStyle name="Normal 3 2" xfId="1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5" tint="-0.499984740745262"/>
    <pageSetUpPr fitToPage="1"/>
  </sheetPr>
  <dimension ref="A1:Q74"/>
  <sheetViews>
    <sheetView tabSelected="1" view="pageBreakPreview" topLeftCell="A5" zoomScale="90" zoomScaleSheetLayoutView="90" workbookViewId="0">
      <selection activeCell="D16" sqref="D16"/>
    </sheetView>
  </sheetViews>
  <sheetFormatPr defaultColWidth="11.42578125" defaultRowHeight="12"/>
  <cols>
    <col min="1" max="1" width="4" style="11" customWidth="1"/>
    <col min="2" max="2" width="15.85546875" style="10" customWidth="1"/>
    <col min="3" max="3" width="69.7109375" style="10" customWidth="1"/>
    <col min="4" max="4" width="13.85546875" style="10" customWidth="1"/>
    <col min="5" max="5" width="28.42578125" style="36" customWidth="1"/>
    <col min="6" max="6" width="4.7109375" style="11" customWidth="1"/>
    <col min="7" max="17" width="11.42578125" style="11"/>
    <col min="18" max="16384" width="11.42578125" style="10"/>
  </cols>
  <sheetData>
    <row r="1" spans="2:5" s="11" customFormat="1">
      <c r="E1" s="28"/>
    </row>
    <row r="2" spans="2:5" s="11" customFormat="1" ht="12.75">
      <c r="B2" s="56"/>
      <c r="C2" s="56"/>
      <c r="D2" s="56"/>
      <c r="E2" s="56"/>
    </row>
    <row r="3" spans="2:5" s="11" customFormat="1" ht="16.5" customHeight="1">
      <c r="B3" s="59" t="s">
        <v>0</v>
      </c>
      <c r="C3" s="59"/>
      <c r="D3" s="59"/>
      <c r="E3" s="59"/>
    </row>
    <row r="4" spans="2:5" s="11" customFormat="1">
      <c r="B4" s="60"/>
      <c r="C4" s="60"/>
      <c r="D4" s="60"/>
      <c r="E4" s="60"/>
    </row>
    <row r="5" spans="2:5" ht="33.75" customHeight="1">
      <c r="B5" s="61" t="s">
        <v>1</v>
      </c>
      <c r="C5" s="61"/>
      <c r="D5" s="61"/>
      <c r="E5" s="61"/>
    </row>
    <row r="6" spans="2:5" s="11" customFormat="1" ht="20.25" customHeight="1">
      <c r="B6" s="13" t="s">
        <v>2</v>
      </c>
      <c r="C6" s="54"/>
      <c r="D6" s="54"/>
      <c r="E6" s="54"/>
    </row>
    <row r="7" spans="2:5" s="11" customFormat="1">
      <c r="B7" s="13" t="s">
        <v>3</v>
      </c>
      <c r="C7" s="55"/>
      <c r="D7" s="55"/>
      <c r="E7" s="55"/>
    </row>
    <row r="8" spans="2:5" s="11" customFormat="1">
      <c r="B8" s="13"/>
      <c r="C8" s="14"/>
      <c r="D8" s="14"/>
      <c r="E8" s="29"/>
    </row>
    <row r="9" spans="2:5" s="11" customFormat="1" ht="21.75" customHeight="1" thickBot="1">
      <c r="B9" s="39" t="s">
        <v>4</v>
      </c>
      <c r="C9" s="39"/>
      <c r="D9" s="24"/>
      <c r="E9" s="29"/>
    </row>
    <row r="10" spans="2:5" ht="27" customHeight="1">
      <c r="B10" s="40" t="s">
        <v>5</v>
      </c>
      <c r="C10" s="57" t="s">
        <v>6</v>
      </c>
      <c r="D10" s="62" t="s">
        <v>7</v>
      </c>
      <c r="E10" s="42" t="s">
        <v>8</v>
      </c>
    </row>
    <row r="11" spans="2:5" ht="7.5" customHeight="1">
      <c r="B11" s="41"/>
      <c r="C11" s="58"/>
      <c r="D11" s="63"/>
      <c r="E11" s="43"/>
    </row>
    <row r="12" spans="2:5" ht="14.45" customHeight="1">
      <c r="B12" s="18">
        <v>1</v>
      </c>
      <c r="C12" s="15" t="s">
        <v>9</v>
      </c>
      <c r="D12" s="26">
        <v>1</v>
      </c>
      <c r="E12" s="30"/>
    </row>
    <row r="13" spans="2:5" ht="14.45" customHeight="1">
      <c r="B13" s="18">
        <v>2</v>
      </c>
      <c r="C13" s="15" t="s">
        <v>10</v>
      </c>
      <c r="D13" s="26">
        <v>1</v>
      </c>
      <c r="E13" s="30"/>
    </row>
    <row r="14" spans="2:5" ht="14.45" customHeight="1">
      <c r="B14" s="18">
        <v>3</v>
      </c>
      <c r="C14" s="15" t="s">
        <v>11</v>
      </c>
      <c r="D14" s="26">
        <v>1</v>
      </c>
      <c r="E14" s="30"/>
    </row>
    <row r="15" spans="2:5" ht="14.45" customHeight="1">
      <c r="B15" s="20">
        <v>4</v>
      </c>
      <c r="C15" s="21" t="s">
        <v>12</v>
      </c>
      <c r="D15" s="27">
        <v>1</v>
      </c>
      <c r="E15" s="31"/>
    </row>
    <row r="16" spans="2:5" ht="16.5" customHeight="1" thickBot="1">
      <c r="B16" s="44" t="s">
        <v>13</v>
      </c>
      <c r="C16" s="45"/>
      <c r="D16" s="25"/>
      <c r="E16" s="32">
        <f>SUM(E12:E15)</f>
        <v>0</v>
      </c>
    </row>
    <row r="17" spans="2:5" s="11" customFormat="1" ht="13.5" customHeight="1">
      <c r="B17" s="47"/>
      <c r="C17" s="47"/>
      <c r="D17" s="47"/>
      <c r="E17" s="47"/>
    </row>
    <row r="18" spans="2:5" s="11" customFormat="1" ht="21.75" customHeight="1">
      <c r="B18" s="39" t="s">
        <v>14</v>
      </c>
      <c r="C18" s="39"/>
      <c r="D18" s="24"/>
      <c r="E18" s="29"/>
    </row>
    <row r="19" spans="2:5" ht="27" customHeight="1">
      <c r="B19" s="40" t="s">
        <v>5</v>
      </c>
      <c r="C19" s="48" t="s">
        <v>15</v>
      </c>
      <c r="D19" s="49"/>
      <c r="E19" s="42" t="s">
        <v>16</v>
      </c>
    </row>
    <row r="20" spans="2:5" ht="7.5" customHeight="1">
      <c r="B20" s="41"/>
      <c r="C20" s="50"/>
      <c r="D20" s="51"/>
      <c r="E20" s="43"/>
    </row>
    <row r="21" spans="2:5" ht="16.5" customHeight="1">
      <c r="B21" s="19">
        <v>1</v>
      </c>
      <c r="C21" s="52" t="s">
        <v>17</v>
      </c>
      <c r="D21" s="53"/>
      <c r="E21" s="33">
        <v>0</v>
      </c>
    </row>
    <row r="22" spans="2:5" s="11" customFormat="1" ht="18" customHeight="1">
      <c r="E22" s="28"/>
    </row>
    <row r="23" spans="2:5" s="11" customFormat="1" ht="13.5" customHeight="1">
      <c r="B23" s="16" t="s">
        <v>18</v>
      </c>
      <c r="E23" s="34"/>
    </row>
    <row r="24" spans="2:5" s="11" customFormat="1" ht="13.5" customHeight="1">
      <c r="B24" s="16" t="s">
        <v>19</v>
      </c>
      <c r="E24" s="34"/>
    </row>
    <row r="25" spans="2:5" s="11" customFormat="1" ht="13.5" customHeight="1">
      <c r="B25" s="17"/>
      <c r="E25" s="35"/>
    </row>
    <row r="26" spans="2:5" s="11" customFormat="1" ht="13.5" customHeight="1">
      <c r="B26" s="16" t="s">
        <v>20</v>
      </c>
      <c r="E26" s="34"/>
    </row>
    <row r="27" spans="2:5" s="11" customFormat="1">
      <c r="E27" s="28"/>
    </row>
    <row r="28" spans="2:5" s="11" customFormat="1">
      <c r="B28" s="12"/>
      <c r="E28" s="28"/>
    </row>
    <row r="29" spans="2:5" s="11" customFormat="1" ht="16.5">
      <c r="B29" s="46" t="s">
        <v>21</v>
      </c>
      <c r="C29" s="46"/>
      <c r="D29" s="46"/>
      <c r="E29" s="46"/>
    </row>
    <row r="30" spans="2:5" s="11" customFormat="1" ht="6" customHeight="1">
      <c r="B30" s="22"/>
      <c r="C30" s="23"/>
      <c r="D30" s="23"/>
      <c r="E30" s="28"/>
    </row>
    <row r="31" spans="2:5" s="11" customFormat="1" ht="47.25" customHeight="1" thickBot="1">
      <c r="B31" s="66" t="s">
        <v>22</v>
      </c>
      <c r="C31" s="66"/>
      <c r="D31" s="66"/>
      <c r="E31" s="66"/>
    </row>
    <row r="32" spans="2:5" s="11" customFormat="1" ht="16.5" customHeight="1">
      <c r="B32" s="40" t="s">
        <v>5</v>
      </c>
      <c r="C32" s="57" t="s">
        <v>6</v>
      </c>
      <c r="D32" s="62" t="s">
        <v>7</v>
      </c>
      <c r="E32" s="42" t="s">
        <v>23</v>
      </c>
    </row>
    <row r="33" spans="2:5" s="11" customFormat="1" ht="19.5" customHeight="1">
      <c r="B33" s="41"/>
      <c r="C33" s="58"/>
      <c r="D33" s="63"/>
      <c r="E33" s="43"/>
    </row>
    <row r="34" spans="2:5" s="11" customFormat="1" ht="14.45" customHeight="1">
      <c r="B34" s="18">
        <v>1</v>
      </c>
      <c r="C34" s="15" t="s">
        <v>9</v>
      </c>
      <c r="D34" s="26">
        <v>1</v>
      </c>
      <c r="E34" s="30">
        <v>28929901.311000001</v>
      </c>
    </row>
    <row r="35" spans="2:5" s="11" customFormat="1" ht="14.45" customHeight="1">
      <c r="B35" s="18">
        <v>2</v>
      </c>
      <c r="C35" s="15" t="s">
        <v>10</v>
      </c>
      <c r="D35" s="26">
        <v>1</v>
      </c>
      <c r="E35" s="30">
        <v>17584508.055</v>
      </c>
    </row>
    <row r="36" spans="2:5" s="11" customFormat="1" ht="14.45" customHeight="1">
      <c r="B36" s="18">
        <v>3</v>
      </c>
      <c r="C36" s="15" t="s">
        <v>11</v>
      </c>
      <c r="D36" s="26">
        <v>1</v>
      </c>
      <c r="E36" s="30">
        <v>27576520.802700002</v>
      </c>
    </row>
    <row r="37" spans="2:5" s="11" customFormat="1" ht="14.45" customHeight="1">
      <c r="B37" s="20">
        <v>4</v>
      </c>
      <c r="C37" s="21" t="s">
        <v>12</v>
      </c>
      <c r="D37" s="27">
        <v>1</v>
      </c>
      <c r="E37" s="30">
        <v>17584508.055</v>
      </c>
    </row>
    <row r="38" spans="2:5" s="11" customFormat="1" ht="14.45" customHeight="1">
      <c r="B38" s="44" t="s">
        <v>13</v>
      </c>
      <c r="C38" s="45"/>
      <c r="D38" s="25"/>
      <c r="E38" s="32">
        <f>SUM(E34:E37)</f>
        <v>91675438.223699987</v>
      </c>
    </row>
    <row r="39" spans="2:5" s="11" customFormat="1" ht="16.5">
      <c r="B39" s="22"/>
      <c r="C39" s="23"/>
      <c r="D39" s="23"/>
      <c r="E39" s="28"/>
    </row>
    <row r="40" spans="2:5" s="11" customFormat="1">
      <c r="B40" s="39" t="s">
        <v>14</v>
      </c>
      <c r="C40" s="39"/>
      <c r="D40" s="24"/>
      <c r="E40" s="29"/>
    </row>
    <row r="41" spans="2:5" s="11" customFormat="1" ht="15" customHeight="1">
      <c r="B41" s="40" t="s">
        <v>5</v>
      </c>
      <c r="C41" s="48" t="s">
        <v>15</v>
      </c>
      <c r="D41" s="49"/>
      <c r="E41" s="42" t="s">
        <v>24</v>
      </c>
    </row>
    <row r="42" spans="2:5" s="11" customFormat="1" ht="15" customHeight="1">
      <c r="B42" s="41"/>
      <c r="C42" s="50"/>
      <c r="D42" s="51"/>
      <c r="E42" s="43"/>
    </row>
    <row r="43" spans="2:5" s="11" customFormat="1" ht="15" customHeight="1">
      <c r="B43" s="19">
        <v>1</v>
      </c>
      <c r="C43" s="64" t="s">
        <v>17</v>
      </c>
      <c r="D43" s="65"/>
      <c r="E43" s="38">
        <v>107000</v>
      </c>
    </row>
    <row r="44" spans="2:5" s="11" customFormat="1">
      <c r="E44" s="28"/>
    </row>
    <row r="45" spans="2:5" s="11" customFormat="1">
      <c r="E45" s="28"/>
    </row>
    <row r="46" spans="2:5" s="11" customFormat="1">
      <c r="E46" s="28"/>
    </row>
    <row r="47" spans="2:5" s="11" customFormat="1">
      <c r="E47" s="28"/>
    </row>
    <row r="48" spans="2:5" s="11" customFormat="1">
      <c r="E48" s="28"/>
    </row>
    <row r="49" spans="5:5" s="11" customFormat="1">
      <c r="E49" s="28"/>
    </row>
    <row r="50" spans="5:5" s="11" customFormat="1">
      <c r="E50" s="28"/>
    </row>
    <row r="51" spans="5:5" s="11" customFormat="1">
      <c r="E51" s="28"/>
    </row>
    <row r="52" spans="5:5" s="11" customFormat="1">
      <c r="E52" s="28"/>
    </row>
    <row r="53" spans="5:5" s="11" customFormat="1">
      <c r="E53" s="28"/>
    </row>
    <row r="54" spans="5:5" s="11" customFormat="1">
      <c r="E54" s="28"/>
    </row>
    <row r="55" spans="5:5" s="11" customFormat="1">
      <c r="E55" s="28"/>
    </row>
    <row r="56" spans="5:5" s="11" customFormat="1">
      <c r="E56" s="28"/>
    </row>
    <row r="57" spans="5:5" s="11" customFormat="1">
      <c r="E57" s="28"/>
    </row>
    <row r="58" spans="5:5" s="11" customFormat="1">
      <c r="E58" s="28"/>
    </row>
    <row r="59" spans="5:5" s="11" customFormat="1">
      <c r="E59" s="28"/>
    </row>
    <row r="60" spans="5:5" s="11" customFormat="1">
      <c r="E60" s="28"/>
    </row>
    <row r="61" spans="5:5" s="11" customFormat="1">
      <c r="E61" s="28"/>
    </row>
    <row r="62" spans="5:5" s="11" customFormat="1">
      <c r="E62" s="28"/>
    </row>
    <row r="63" spans="5:5" s="11" customFormat="1">
      <c r="E63" s="28"/>
    </row>
    <row r="64" spans="5:5" s="11" customFormat="1">
      <c r="E64" s="28"/>
    </row>
    <row r="65" spans="5:5" s="11" customFormat="1">
      <c r="E65" s="28"/>
    </row>
    <row r="66" spans="5:5" s="11" customFormat="1">
      <c r="E66" s="28"/>
    </row>
    <row r="67" spans="5:5" s="11" customFormat="1">
      <c r="E67" s="28"/>
    </row>
    <row r="68" spans="5:5" s="11" customFormat="1">
      <c r="E68" s="28"/>
    </row>
    <row r="69" spans="5:5" s="11" customFormat="1">
      <c r="E69" s="28"/>
    </row>
    <row r="70" spans="5:5" s="11" customFormat="1">
      <c r="E70" s="28"/>
    </row>
    <row r="71" spans="5:5" s="11" customFormat="1">
      <c r="E71" s="28"/>
    </row>
    <row r="72" spans="5:5" s="11" customFormat="1">
      <c r="E72" s="28"/>
    </row>
    <row r="73" spans="5:5" s="11" customFormat="1">
      <c r="E73" s="28"/>
    </row>
    <row r="74" spans="5:5" s="11" customFormat="1">
      <c r="E74" s="28"/>
    </row>
  </sheetData>
  <mergeCells count="30">
    <mergeCell ref="B38:C38"/>
    <mergeCell ref="D32:D33"/>
    <mergeCell ref="B31:E31"/>
    <mergeCell ref="B32:B33"/>
    <mergeCell ref="C32:C33"/>
    <mergeCell ref="E32:E33"/>
    <mergeCell ref="C43:D43"/>
    <mergeCell ref="B40:C40"/>
    <mergeCell ref="B41:B42"/>
    <mergeCell ref="E41:E42"/>
    <mergeCell ref="C41:D42"/>
    <mergeCell ref="C6:E6"/>
    <mergeCell ref="C7:E7"/>
    <mergeCell ref="B10:B11"/>
    <mergeCell ref="B2:E2"/>
    <mergeCell ref="C10:C11"/>
    <mergeCell ref="E10:E11"/>
    <mergeCell ref="B3:E3"/>
    <mergeCell ref="B4:E4"/>
    <mergeCell ref="B5:E5"/>
    <mergeCell ref="D10:D11"/>
    <mergeCell ref="B9:C9"/>
    <mergeCell ref="B18:C18"/>
    <mergeCell ref="B19:B20"/>
    <mergeCell ref="E19:E20"/>
    <mergeCell ref="B16:C16"/>
    <mergeCell ref="B29:E29"/>
    <mergeCell ref="B17:E17"/>
    <mergeCell ref="C19:D20"/>
    <mergeCell ref="C21:D21"/>
  </mergeCells>
  <phoneticPr fontId="4" type="noConversion"/>
  <pageMargins left="0.70866141732283472" right="0.70866141732283472" top="0.74803149606299213" bottom="0.74803149606299213" header="0.31496062992125984" footer="0.31496062992125984"/>
  <pageSetup scale="73" orientation="landscape" horizontalDpi="4294967294" verticalDpi="4294967294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C20" sqref="C20"/>
    </sheetView>
  </sheetViews>
  <sheetFormatPr defaultColWidth="11.42578125" defaultRowHeight="15"/>
  <cols>
    <col min="1" max="1" width="21.7109375" bestFit="1" customWidth="1"/>
    <col min="2" max="2" width="16.7109375" bestFit="1" customWidth="1"/>
    <col min="3" max="5" width="12.7109375" customWidth="1"/>
  </cols>
  <sheetData>
    <row r="1" spans="1:5">
      <c r="A1" s="2" t="s">
        <v>25</v>
      </c>
      <c r="B1" s="1">
        <f ca="1">TODAY()</f>
        <v>44323</v>
      </c>
      <c r="C1" s="1"/>
      <c r="D1" s="1"/>
    </row>
    <row r="2" spans="1:5">
      <c r="A2" s="2" t="s">
        <v>26</v>
      </c>
      <c r="B2" s="1">
        <f ca="1">DATE(YEAR(B1)-8,MONTH(B1),DAY(B1))</f>
        <v>41401</v>
      </c>
      <c r="C2" s="1"/>
      <c r="D2" s="1"/>
    </row>
    <row r="4" spans="1:5">
      <c r="A4" s="2" t="s">
        <v>27</v>
      </c>
      <c r="B4" s="3">
        <v>11636829862</v>
      </c>
      <c r="C4" s="3"/>
      <c r="D4" s="3"/>
    </row>
    <row r="5" spans="1:5">
      <c r="A5" s="2" t="s">
        <v>28</v>
      </c>
      <c r="B5" s="3">
        <v>737717</v>
      </c>
      <c r="C5" s="3"/>
      <c r="D5" s="3"/>
    </row>
    <row r="6" spans="1:5">
      <c r="A6" s="2" t="s">
        <v>29</v>
      </c>
      <c r="B6" s="4">
        <f>B4/B5</f>
        <v>15774.111023603902</v>
      </c>
      <c r="C6" s="4"/>
      <c r="D6" s="4"/>
    </row>
    <row r="8" spans="1:5">
      <c r="A8" s="69" t="s">
        <v>30</v>
      </c>
      <c r="B8" s="69" t="s">
        <v>31</v>
      </c>
      <c r="C8" s="67" t="s">
        <v>32</v>
      </c>
      <c r="D8" s="67"/>
      <c r="E8" s="67"/>
    </row>
    <row r="9" spans="1:5">
      <c r="A9" s="70"/>
      <c r="B9" s="70"/>
      <c r="C9" s="37" t="s">
        <v>33</v>
      </c>
      <c r="D9" s="37" t="s">
        <v>31</v>
      </c>
      <c r="E9" s="9" t="s">
        <v>34</v>
      </c>
    </row>
    <row r="10" spans="1:5">
      <c r="A10" s="6" t="s">
        <v>35</v>
      </c>
      <c r="B10" s="5" t="e">
        <f>(YEAR('Propuesta Economica'!#REF!)-YEAR('Propuesta Economica'!#REF!))*12+MONTH('Propuesta Economica'!#REF!)-MONTH('Propuesta Economica'!#REF!)</f>
        <v>#REF!</v>
      </c>
      <c r="C10" s="5" t="e">
        <f ca="1">'Propuesta Economica'!#REF!&gt;Hoja2!B$2</f>
        <v>#REF!</v>
      </c>
      <c r="D10" s="5" t="e">
        <f>B10&gt;6</f>
        <v>#REF!</v>
      </c>
      <c r="E10" s="7" t="e">
        <f>('Propuesta Economica'!#REF!/B$6)&gt;=0.1</f>
        <v>#REF!</v>
      </c>
    </row>
    <row r="11" spans="1:5">
      <c r="A11" s="6" t="s">
        <v>36</v>
      </c>
      <c r="B11" s="5" t="e">
        <f>(YEAR('Propuesta Economica'!#REF!)-YEAR('Propuesta Economica'!#REF!))*12+MONTH('Propuesta Economica'!#REF!)-MONTH('Propuesta Economica'!#REF!)</f>
        <v>#REF!</v>
      </c>
      <c r="C11" s="5" t="e">
        <f ca="1">'Propuesta Economica'!#REF!&gt;Hoja2!B$2</f>
        <v>#REF!</v>
      </c>
      <c r="D11" s="5" t="e">
        <f t="shared" ref="D11:D15" si="0">B11&gt;6</f>
        <v>#REF!</v>
      </c>
      <c r="E11" s="7" t="e">
        <f>('Propuesta Economica'!#REF!/B$6)&gt;=0.1</f>
        <v>#REF!</v>
      </c>
    </row>
    <row r="12" spans="1:5">
      <c r="A12" s="6" t="s">
        <v>37</v>
      </c>
      <c r="B12" s="5" t="e">
        <f>(YEAR('Propuesta Economica'!#REF!)-YEAR('Propuesta Economica'!#REF!))*12+MONTH('Propuesta Economica'!#REF!)-MONTH('Propuesta Economica'!#REF!)</f>
        <v>#REF!</v>
      </c>
      <c r="C12" s="5" t="e">
        <f ca="1">'Propuesta Economica'!#REF!&gt;Hoja2!B$2</f>
        <v>#REF!</v>
      </c>
      <c r="D12" s="5" t="e">
        <f t="shared" si="0"/>
        <v>#REF!</v>
      </c>
      <c r="E12" s="7" t="e">
        <f>('Propuesta Economica'!#REF!/B$6)&gt;=0.1</f>
        <v>#REF!</v>
      </c>
    </row>
    <row r="13" spans="1:5">
      <c r="A13" s="6" t="s">
        <v>38</v>
      </c>
      <c r="B13" s="5" t="e">
        <f>(YEAR('Propuesta Economica'!#REF!)-YEAR('Propuesta Economica'!#REF!))*12+MONTH('Propuesta Economica'!#REF!)-MONTH('Propuesta Economica'!#REF!)</f>
        <v>#REF!</v>
      </c>
      <c r="C13" s="5" t="e">
        <f ca="1">'Propuesta Economica'!#REF!&gt;Hoja2!B$2</f>
        <v>#REF!</v>
      </c>
      <c r="D13" s="5" t="e">
        <f t="shared" si="0"/>
        <v>#REF!</v>
      </c>
      <c r="E13" s="7" t="e">
        <f>('Propuesta Economica'!#REF!/B$6)&gt;=0.1</f>
        <v>#REF!</v>
      </c>
    </row>
    <row r="14" spans="1:5">
      <c r="A14" s="6" t="s">
        <v>39</v>
      </c>
      <c r="B14" s="5" t="e">
        <f>(YEAR('Propuesta Economica'!#REF!)-YEAR('Propuesta Economica'!#REF!))*12+MONTH('Propuesta Economica'!#REF!)-MONTH('Propuesta Economica'!#REF!)</f>
        <v>#REF!</v>
      </c>
      <c r="C14" s="5" t="e">
        <f ca="1">'Propuesta Economica'!#REF!&gt;Hoja2!B$2</f>
        <v>#REF!</v>
      </c>
      <c r="D14" s="5" t="e">
        <f t="shared" si="0"/>
        <v>#REF!</v>
      </c>
      <c r="E14" s="7" t="e">
        <f>('Propuesta Economica'!#REF!/B$6)&gt;=0.1</f>
        <v>#REF!</v>
      </c>
    </row>
    <row r="15" spans="1:5">
      <c r="A15" s="6" t="s">
        <v>40</v>
      </c>
      <c r="B15" s="5" t="e">
        <f>(YEAR('Propuesta Economica'!#REF!)-YEAR('Propuesta Economica'!#REF!))*12+MONTH('Propuesta Economica'!#REF!)-MONTH('Propuesta Economica'!#REF!)</f>
        <v>#REF!</v>
      </c>
      <c r="C15" s="5" t="e">
        <f ca="1">'Propuesta Economica'!#REF!&gt;Hoja2!B$2</f>
        <v>#REF!</v>
      </c>
      <c r="D15" s="5" t="e">
        <f t="shared" si="0"/>
        <v>#REF!</v>
      </c>
      <c r="E15" s="7" t="e">
        <f>('Propuesta Economica'!#REF!/B$6)&gt;=0.1</f>
        <v>#REF!</v>
      </c>
    </row>
    <row r="16" spans="1:5">
      <c r="A16" s="68" t="str">
        <f>C8</f>
        <v>Requisitos Mínimos Habilitantes</v>
      </c>
      <c r="B16" s="68"/>
      <c r="C16" s="8" t="e">
        <f ca="1">AND(C10:C15)</f>
        <v>#REF!</v>
      </c>
      <c r="D16" s="8" t="e">
        <f>OR(D10:D15)</f>
        <v>#REF!</v>
      </c>
      <c r="E16" s="8" t="e">
        <f>OR(E10:E15)</f>
        <v>#REF!</v>
      </c>
    </row>
  </sheetData>
  <mergeCells count="4">
    <mergeCell ref="C8:E8"/>
    <mergeCell ref="A16:B16"/>
    <mergeCell ref="A8:A9"/>
    <mergeCell ref="B8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5C9F9847FC04DA85D23FFE6651110" ma:contentTypeVersion="11" ma:contentTypeDescription="Crear nuevo documento." ma:contentTypeScope="" ma:versionID="815623241bf7e5e8c4a8ef6deafc53d4">
  <xsd:schema xmlns:xsd="http://www.w3.org/2001/XMLSchema" xmlns:xs="http://www.w3.org/2001/XMLSchema" xmlns:p="http://schemas.microsoft.com/office/2006/metadata/properties" xmlns:ns2="b215d373-4ab1-4c9a-82d3-9624ee888acd" xmlns:ns3="bc22724a-ad80-4078-a2e7-0941ad5e9155" targetNamespace="http://schemas.microsoft.com/office/2006/metadata/properties" ma:root="true" ma:fieldsID="0a05b5f37fc6edce00683be5d38fc189" ns2:_="" ns3:_="">
    <xsd:import namespace="b215d373-4ab1-4c9a-82d3-9624ee888acd"/>
    <xsd:import namespace="bc22724a-ad80-4078-a2e7-0941ad5e91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724a-ad80-4078-a2e7-0941ad5e9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DFE5C2-6E0F-4D65-8DF4-8BC4F69D6A74}"/>
</file>

<file path=customXml/itemProps2.xml><?xml version="1.0" encoding="utf-8"?>
<ds:datastoreItem xmlns:ds="http://schemas.openxmlformats.org/officeDocument/2006/customXml" ds:itemID="{A622909C-5709-425A-B690-DDE767642F0E}"/>
</file>

<file path=customXml/itemProps3.xml><?xml version="1.0" encoding="utf-8"?>
<ds:datastoreItem xmlns:ds="http://schemas.openxmlformats.org/officeDocument/2006/customXml" ds:itemID="{95F91095-7035-4F47-B686-BE6C433BC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Alvarez Vergara</dc:creator>
  <cp:keywords/>
  <dc:description/>
  <cp:lastModifiedBy>Edwin Mora</cp:lastModifiedBy>
  <cp:revision/>
  <dcterms:created xsi:type="dcterms:W3CDTF">2016-04-04T21:29:59Z</dcterms:created>
  <dcterms:modified xsi:type="dcterms:W3CDTF">2021-05-07T22:08:21Z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0x0101002985C9F9847FC04DA85D23FFE6651110</vt:lpwstr>
  </property>
</Properties>
</file>